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120" windowHeight="763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'Sheet1'!$C$2:$C$9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'Sheet1'!$C$10</definedName>
    <definedName name="solver_lhs10" localSheetId="0" hidden="1">'Sheet1'!$D$18</definedName>
    <definedName name="solver_lhs2" localSheetId="0" hidden="1">'Sheet1'!$C$2</definedName>
    <definedName name="solver_lhs3" localSheetId="0" hidden="1">'Sheet1'!$C$3</definedName>
    <definedName name="solver_lhs4" localSheetId="0" hidden="1">'Sheet1'!$C$4</definedName>
    <definedName name="solver_lhs5" localSheetId="0" hidden="1">'Sheet1'!$C$5</definedName>
    <definedName name="solver_lhs6" localSheetId="0" hidden="1">'Sheet1'!$C$6</definedName>
    <definedName name="solver_lhs7" localSheetId="0" hidden="1">'Sheet1'!$C$7</definedName>
    <definedName name="solver_lhs8" localSheetId="0" hidden="1">'Sheet1'!$C$8</definedName>
    <definedName name="solver_lhs9" localSheetId="0" hidden="1">'Sheet1'!$C$9</definedName>
    <definedName name="solver_lin" localSheetId="0" hidden="1">2</definedName>
    <definedName name="solver_neg" localSheetId="0" hidden="1">2</definedName>
    <definedName name="solver_num" localSheetId="0" hidden="1">10</definedName>
    <definedName name="solver_nwt" localSheetId="0" hidden="1">1</definedName>
    <definedName name="solver_opt" localSheetId="0" hidden="1">'Sheet1'!$D$19</definedName>
    <definedName name="solver_pre" localSheetId="0" hidden="1">0.000001</definedName>
    <definedName name="solver_rel1" localSheetId="0" hidden="1">2</definedName>
    <definedName name="solver_rel10" localSheetId="0" hidden="1">2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1</definedName>
    <definedName name="solver_rhs10" localSheetId="0" hidden="1">0.2</definedName>
    <definedName name="solver_rhs2" localSheetId="0" hidden="1">'Sheet1'!$G$2</definedName>
    <definedName name="solver_rhs3" localSheetId="0" hidden="1">'Sheet1'!$G$3</definedName>
    <definedName name="solver_rhs4" localSheetId="0" hidden="1">'Sheet1'!$G$4</definedName>
    <definedName name="solver_rhs5" localSheetId="0" hidden="1">'Sheet1'!$G$5</definedName>
    <definedName name="solver_rhs6" localSheetId="0" hidden="1">'Sheet1'!$G$6</definedName>
    <definedName name="solver_rhs7" localSheetId="0" hidden="1">'Sheet1'!$G$7</definedName>
    <definedName name="solver_rhs8" localSheetId="0" hidden="1">'Sheet1'!$G$8</definedName>
    <definedName name="solver_rhs9" localSheetId="0" hidden="1">'Sheet1'!$G$9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<sst xmlns="http://schemas.openxmlformats.org/spreadsheetml/2006/main" count="24" uniqueCount="23">
  <si>
    <t>Composition</t>
  </si>
  <si>
    <t>ER</t>
  </si>
  <si>
    <t>CompxER</t>
  </si>
  <si>
    <t>std</t>
  </si>
  <si>
    <t>constraints</t>
  </si>
  <si>
    <t>correl</t>
  </si>
  <si>
    <t>T-bills</t>
  </si>
  <si>
    <t>Mid-bonds</t>
  </si>
  <si>
    <t>Long-bonds</t>
  </si>
  <si>
    <t>International Bonds</t>
  </si>
  <si>
    <t>Real Estate</t>
  </si>
  <si>
    <t>North American Equities</t>
  </si>
  <si>
    <t>EAFE Equities</t>
  </si>
  <si>
    <t>Small Cap</t>
  </si>
  <si>
    <t>Total</t>
  </si>
  <si>
    <t>Foreign equity</t>
  </si>
  <si>
    <t>covar</t>
  </si>
  <si>
    <t>Mid + LT bonds</t>
  </si>
  <si>
    <t>Portf var</t>
  </si>
  <si>
    <t>Portf std</t>
  </si>
  <si>
    <t>Objective</t>
  </si>
  <si>
    <t>Portf ER</t>
  </si>
  <si>
    <t>CompxcovarxComp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</si>
</sst>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%"/>
    <numFmt numFmtId="174" formatCode="_-* #,##0.00000\ _F_-;\-* #,##0.00000\ _F_-;_-* &quot;-&quot;??\ _F_-;_-@_-"/>
  </numFmts>
  <fonts count="7">
    <font>
      <sz val="10"/>
      <name val="Arial"/>
      <family val="0"/>
    </font>
    <font>
      <b/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12"/>
      <name val="Arial"/>
      <family val="2"/>
    </font>
    <font>
      <b/>
      <sz val="10"/>
      <color indexed="1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9"/>
      </left>
      <right>
        <color indexed="63"/>
      </right>
      <top style="thick">
        <color indexed="19"/>
      </top>
      <bottom>
        <color indexed="63"/>
      </bottom>
    </border>
    <border>
      <left>
        <color indexed="63"/>
      </left>
      <right style="thick">
        <color indexed="19"/>
      </right>
      <top style="thick">
        <color indexed="1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9"/>
      </top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 style="thick">
        <color indexed="19"/>
      </right>
      <top>
        <color indexed="63"/>
      </top>
      <bottom style="thick">
        <color indexed="19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9"/>
      </left>
      <right>
        <color indexed="63"/>
      </right>
      <top style="thick">
        <color indexed="19"/>
      </top>
      <bottom style="thick">
        <color indexed="19"/>
      </bottom>
    </border>
    <border>
      <left>
        <color indexed="63"/>
      </left>
      <right style="thick">
        <color indexed="19"/>
      </right>
      <top style="thick">
        <color indexed="19"/>
      </top>
      <bottom style="thick">
        <color indexed="19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72" fontId="0" fillId="0" borderId="4" xfId="15" applyNumberFormat="1" applyBorder="1" applyAlignment="1">
      <alignment/>
    </xf>
    <xf numFmtId="10" fontId="0" fillId="0" borderId="5" xfId="19" applyNumberFormat="1" applyBorder="1" applyAlignment="1">
      <alignment/>
    </xf>
    <xf numFmtId="9" fontId="0" fillId="0" borderId="6" xfId="19" applyBorder="1" applyAlignment="1">
      <alignment/>
    </xf>
    <xf numFmtId="9" fontId="0" fillId="0" borderId="7" xfId="19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172" fontId="0" fillId="0" borderId="0" xfId="15" applyNumberFormat="1" applyBorder="1" applyAlignment="1">
      <alignment/>
    </xf>
    <xf numFmtId="10" fontId="0" fillId="0" borderId="11" xfId="19" applyNumberFormat="1" applyBorder="1" applyAlignment="1">
      <alignment/>
    </xf>
    <xf numFmtId="9" fontId="0" fillId="0" borderId="12" xfId="19" applyBorder="1" applyAlignment="1">
      <alignment/>
    </xf>
    <xf numFmtId="9" fontId="0" fillId="0" borderId="13" xfId="19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1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0" fontId="0" fillId="0" borderId="15" xfId="19" applyNumberFormat="1" applyBorder="1" applyAlignment="1">
      <alignment/>
    </xf>
    <xf numFmtId="9" fontId="0" fillId="0" borderId="15" xfId="19" applyBorder="1" applyAlignment="1">
      <alignment/>
    </xf>
    <xf numFmtId="0" fontId="0" fillId="0" borderId="12" xfId="0" applyBorder="1" applyAlignment="1">
      <alignment/>
    </xf>
    <xf numFmtId="10" fontId="0" fillId="0" borderId="0" xfId="19" applyNumberFormat="1" applyBorder="1" applyAlignment="1">
      <alignment/>
    </xf>
    <xf numFmtId="9" fontId="0" fillId="0" borderId="0" xfId="19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1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7" xfId="19" applyNumberFormat="1" applyBorder="1" applyAlignment="1">
      <alignment/>
    </xf>
    <xf numFmtId="9" fontId="0" fillId="0" borderId="17" xfId="19" applyBorder="1" applyAlignment="1">
      <alignment/>
    </xf>
    <xf numFmtId="10" fontId="0" fillId="0" borderId="18" xfId="19" applyNumberFormat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3" fontId="0" fillId="0" borderId="0" xfId="19" applyNumberForma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4" fontId="0" fillId="0" borderId="0" xfId="15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16</xdr:row>
      <xdr:rowOff>66675</xdr:rowOff>
    </xdr:from>
    <xdr:to>
      <xdr:col>7</xdr:col>
      <xdr:colOff>609600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2438400" y="2743200"/>
          <a:ext cx="24384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57150</xdr:rowOff>
    </xdr:from>
    <xdr:to>
      <xdr:col>4</xdr:col>
      <xdr:colOff>514350</xdr:colOff>
      <xdr:row>18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2476500" y="1543050"/>
          <a:ext cx="4762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D19" sqref="D19"/>
    </sheetView>
  </sheetViews>
  <sheetFormatPr defaultColWidth="9.140625" defaultRowHeight="12.75"/>
  <sheetData>
    <row r="1" spans="3:9" ht="13.5" thickBot="1">
      <c r="C1" s="1" t="s">
        <v>0</v>
      </c>
      <c r="D1" s="2" t="s">
        <v>1</v>
      </c>
      <c r="E1" s="2" t="s">
        <v>2</v>
      </c>
      <c r="F1" s="3" t="s">
        <v>3</v>
      </c>
      <c r="G1" s="4" t="s">
        <v>4</v>
      </c>
      <c r="I1" t="s">
        <v>5</v>
      </c>
    </row>
    <row r="2" spans="1:16" ht="13.5" thickTop="1">
      <c r="A2" s="5" t="s">
        <v>6</v>
      </c>
      <c r="B2" s="6"/>
      <c r="C2" s="6">
        <v>0</v>
      </c>
      <c r="D2" s="7">
        <v>0.015</v>
      </c>
      <c r="E2" s="8">
        <f aca="true" t="shared" si="0" ref="E2:E9">C2*D2</f>
        <v>0</v>
      </c>
      <c r="F2" s="9">
        <v>0.035</v>
      </c>
      <c r="G2" s="10">
        <v>0</v>
      </c>
      <c r="H2" s="11">
        <v>1</v>
      </c>
      <c r="I2" s="12">
        <v>1</v>
      </c>
      <c r="J2" s="12">
        <v>0.5</v>
      </c>
      <c r="K2" s="12">
        <v>0.4</v>
      </c>
      <c r="L2" s="12">
        <v>0.09</v>
      </c>
      <c r="M2" s="12">
        <v>0.4</v>
      </c>
      <c r="N2" s="12">
        <v>0</v>
      </c>
      <c r="O2" s="12">
        <v>0</v>
      </c>
      <c r="P2" s="48">
        <v>0</v>
      </c>
    </row>
    <row r="3" spans="1:16" ht="12.75">
      <c r="A3" s="13" t="s">
        <v>7</v>
      </c>
      <c r="B3" s="14"/>
      <c r="C3" s="14">
        <v>0</v>
      </c>
      <c r="D3" s="15">
        <v>0.035</v>
      </c>
      <c r="E3" s="16">
        <f t="shared" si="0"/>
        <v>0</v>
      </c>
      <c r="F3" s="17">
        <v>0.09</v>
      </c>
      <c r="G3" s="18">
        <v>0</v>
      </c>
      <c r="H3" s="19">
        <v>1</v>
      </c>
      <c r="I3" s="20">
        <v>0.5</v>
      </c>
      <c r="J3" s="20">
        <v>1</v>
      </c>
      <c r="K3" s="20">
        <v>0.9</v>
      </c>
      <c r="L3" s="20">
        <v>0.3</v>
      </c>
      <c r="M3" s="20">
        <v>0.1</v>
      </c>
      <c r="N3" s="20">
        <v>0.4</v>
      </c>
      <c r="O3" s="20">
        <v>0</v>
      </c>
      <c r="P3" s="49">
        <v>0</v>
      </c>
    </row>
    <row r="4" spans="1:16" ht="12.75">
      <c r="A4" s="13" t="s">
        <v>8</v>
      </c>
      <c r="B4" s="14"/>
      <c r="C4" s="14">
        <v>0</v>
      </c>
      <c r="D4" s="15">
        <v>0.04</v>
      </c>
      <c r="E4" s="16">
        <f t="shared" si="0"/>
        <v>0</v>
      </c>
      <c r="F4" s="17">
        <v>0.115</v>
      </c>
      <c r="G4" s="18">
        <v>0</v>
      </c>
      <c r="H4" s="19">
        <v>1</v>
      </c>
      <c r="I4" s="20">
        <v>0.4</v>
      </c>
      <c r="J4" s="20">
        <v>0.9</v>
      </c>
      <c r="K4" s="20">
        <v>1</v>
      </c>
      <c r="L4" s="20">
        <v>0.3</v>
      </c>
      <c r="M4" s="20">
        <v>0</v>
      </c>
      <c r="N4" s="20">
        <v>0.45</v>
      </c>
      <c r="O4" s="20">
        <v>0</v>
      </c>
      <c r="P4" s="49">
        <v>0.3</v>
      </c>
    </row>
    <row r="5" spans="1:16" ht="12.75">
      <c r="A5" s="13" t="s">
        <v>9</v>
      </c>
      <c r="B5" s="14"/>
      <c r="C5" s="14">
        <v>0</v>
      </c>
      <c r="D5" s="15">
        <v>0.032</v>
      </c>
      <c r="E5" s="16">
        <f t="shared" si="0"/>
        <v>0</v>
      </c>
      <c r="F5" s="17">
        <v>0.1</v>
      </c>
      <c r="G5" s="18">
        <v>0</v>
      </c>
      <c r="H5" s="19">
        <v>0.15</v>
      </c>
      <c r="I5" s="20">
        <v>0.1</v>
      </c>
      <c r="J5" s="20">
        <v>0.3</v>
      </c>
      <c r="K5" s="20">
        <v>0.3</v>
      </c>
      <c r="L5" s="20">
        <v>1</v>
      </c>
      <c r="M5" s="20">
        <v>0</v>
      </c>
      <c r="N5" s="20">
        <v>0</v>
      </c>
      <c r="O5" s="20">
        <v>0.2</v>
      </c>
      <c r="P5" s="49">
        <v>0</v>
      </c>
    </row>
    <row r="6" spans="1:16" ht="12.75">
      <c r="A6" s="13" t="s">
        <v>10</v>
      </c>
      <c r="B6" s="14"/>
      <c r="C6" s="14">
        <v>0</v>
      </c>
      <c r="D6" s="15">
        <v>0.05</v>
      </c>
      <c r="E6" s="16">
        <f t="shared" si="0"/>
        <v>0</v>
      </c>
      <c r="F6" s="17">
        <v>0.09</v>
      </c>
      <c r="G6" s="18">
        <v>0</v>
      </c>
      <c r="H6" s="19">
        <v>0.1</v>
      </c>
      <c r="I6" s="20">
        <v>0.4</v>
      </c>
      <c r="J6" s="20">
        <v>0.1</v>
      </c>
      <c r="K6" s="20">
        <v>0</v>
      </c>
      <c r="L6" s="20">
        <v>0</v>
      </c>
      <c r="M6" s="20">
        <v>1</v>
      </c>
      <c r="N6" s="20">
        <v>0.25</v>
      </c>
      <c r="O6" s="20">
        <v>0.05</v>
      </c>
      <c r="P6" s="49">
        <v>0</v>
      </c>
    </row>
    <row r="7" spans="1:16" ht="12.75">
      <c r="A7" s="13" t="s">
        <v>11</v>
      </c>
      <c r="B7" s="14"/>
      <c r="C7" s="14">
        <v>0.2</v>
      </c>
      <c r="D7" s="15">
        <v>0.065</v>
      </c>
      <c r="E7" s="16">
        <f t="shared" si="0"/>
        <v>0.013000000000000001</v>
      </c>
      <c r="F7" s="17">
        <v>0.185</v>
      </c>
      <c r="G7" s="18">
        <v>0.2</v>
      </c>
      <c r="H7" s="19">
        <v>1</v>
      </c>
      <c r="I7" s="20">
        <v>0</v>
      </c>
      <c r="J7" s="20">
        <v>0.4</v>
      </c>
      <c r="K7" s="20">
        <v>0.45</v>
      </c>
      <c r="L7" s="20">
        <v>0</v>
      </c>
      <c r="M7" s="20">
        <v>0.25</v>
      </c>
      <c r="N7" s="20">
        <v>1</v>
      </c>
      <c r="O7" s="20">
        <v>0.45</v>
      </c>
      <c r="P7" s="49">
        <v>0.65</v>
      </c>
    </row>
    <row r="8" spans="1:16" ht="12.75">
      <c r="A8" s="13" t="s">
        <v>12</v>
      </c>
      <c r="B8" s="14"/>
      <c r="C8" s="14">
        <v>0.33047815454194746</v>
      </c>
      <c r="D8" s="15">
        <v>0.075</v>
      </c>
      <c r="E8" s="16">
        <f t="shared" si="0"/>
        <v>0.02478586159064606</v>
      </c>
      <c r="F8" s="17">
        <v>0.21</v>
      </c>
      <c r="G8" s="18">
        <v>0</v>
      </c>
      <c r="H8" s="19">
        <v>0.2</v>
      </c>
      <c r="I8" s="20">
        <v>0</v>
      </c>
      <c r="J8" s="20">
        <v>0</v>
      </c>
      <c r="K8" s="20">
        <v>0</v>
      </c>
      <c r="L8" s="20">
        <v>0.2</v>
      </c>
      <c r="M8" s="20">
        <v>0.05</v>
      </c>
      <c r="N8" s="20">
        <v>0.45</v>
      </c>
      <c r="O8" s="20">
        <v>1</v>
      </c>
      <c r="P8" s="49">
        <v>0.25</v>
      </c>
    </row>
    <row r="9" spans="1:16" ht="13.5" thickBot="1">
      <c r="A9" s="13" t="s">
        <v>13</v>
      </c>
      <c r="B9" s="14"/>
      <c r="C9" s="14">
        <v>0.46952184545805253</v>
      </c>
      <c r="D9" s="15">
        <v>0.083</v>
      </c>
      <c r="E9" s="16">
        <f t="shared" si="0"/>
        <v>0.03897031317301836</v>
      </c>
      <c r="F9" s="17">
        <v>0.3</v>
      </c>
      <c r="G9" s="18">
        <v>0</v>
      </c>
      <c r="H9" s="19">
        <v>0.2</v>
      </c>
      <c r="I9" s="21">
        <v>0</v>
      </c>
      <c r="J9" s="21">
        <v>0</v>
      </c>
      <c r="K9" s="21">
        <v>0.3</v>
      </c>
      <c r="L9" s="21">
        <v>0</v>
      </c>
      <c r="M9" s="21">
        <v>0</v>
      </c>
      <c r="N9" s="21">
        <v>0.65</v>
      </c>
      <c r="O9" s="21">
        <v>0.25</v>
      </c>
      <c r="P9" s="50">
        <v>1</v>
      </c>
    </row>
    <row r="10" spans="1:8" ht="13.5" thickTop="1">
      <c r="A10" s="22" t="s">
        <v>14</v>
      </c>
      <c r="B10" s="23"/>
      <c r="C10" s="23">
        <f>SUM(C2:C9)</f>
        <v>1</v>
      </c>
      <c r="D10" s="23"/>
      <c r="E10" s="24"/>
      <c r="F10" s="25"/>
      <c r="G10" s="26"/>
      <c r="H10" s="11"/>
    </row>
    <row r="11" spans="1:9" ht="13.5" thickBot="1">
      <c r="A11" s="27" t="s">
        <v>15</v>
      </c>
      <c r="B11" s="14"/>
      <c r="C11" s="14">
        <f>C5+C8</f>
        <v>0.33047815454194746</v>
      </c>
      <c r="D11" s="14"/>
      <c r="E11" s="20"/>
      <c r="F11" s="28"/>
      <c r="G11" s="29">
        <v>0</v>
      </c>
      <c r="H11" s="19">
        <v>0.2</v>
      </c>
      <c r="I11" s="30" t="s">
        <v>16</v>
      </c>
    </row>
    <row r="12" spans="1:16" ht="13.5" thickTop="1">
      <c r="A12" s="27" t="s">
        <v>17</v>
      </c>
      <c r="B12" s="14"/>
      <c r="C12" s="14">
        <f>C3+C4</f>
        <v>0</v>
      </c>
      <c r="D12" s="14"/>
      <c r="E12" s="20"/>
      <c r="F12" s="28"/>
      <c r="G12" s="29">
        <v>0</v>
      </c>
      <c r="H12" s="19">
        <v>1</v>
      </c>
      <c r="I12" s="12">
        <f aca="true" t="shared" si="1" ref="I12:I19">I2*$F2*$F$2</f>
        <v>0.0012250000000000002</v>
      </c>
      <c r="J12" s="12">
        <f>I13</f>
        <v>0.001575</v>
      </c>
      <c r="K12" s="12">
        <f>I14</f>
        <v>0.0016100000000000003</v>
      </c>
      <c r="L12" s="12">
        <f>I15</f>
        <v>0.0003500000000000001</v>
      </c>
      <c r="M12" s="12">
        <f>I16</f>
        <v>0.00126</v>
      </c>
      <c r="N12" s="12">
        <f>I17</f>
        <v>0</v>
      </c>
      <c r="O12" s="12">
        <f>I18</f>
        <v>0</v>
      </c>
      <c r="P12" s="48">
        <f>I19</f>
        <v>0</v>
      </c>
    </row>
    <row r="13" spans="1:16" ht="13.5" thickBot="1">
      <c r="A13" s="31" t="s">
        <v>13</v>
      </c>
      <c r="B13" s="32"/>
      <c r="C13" s="32">
        <f>C9</f>
        <v>0.46952184545805253</v>
      </c>
      <c r="D13" s="32"/>
      <c r="E13" s="33"/>
      <c r="F13" s="34"/>
      <c r="G13" s="35">
        <v>0</v>
      </c>
      <c r="H13" s="36">
        <f>0.2*C7</f>
        <v>0.04000000000000001</v>
      </c>
      <c r="I13" s="20">
        <f t="shared" si="1"/>
        <v>0.001575</v>
      </c>
      <c r="J13" s="20">
        <f aca="true" t="shared" si="2" ref="J13:J19">J3*$F3*$F$3</f>
        <v>0.0081</v>
      </c>
      <c r="K13" s="20">
        <f>J14</f>
        <v>0.009315</v>
      </c>
      <c r="L13" s="20">
        <f>J15</f>
        <v>0.0026999999999999997</v>
      </c>
      <c r="M13" s="20">
        <f>J16</f>
        <v>0.00081</v>
      </c>
      <c r="N13" s="20">
        <f>J17</f>
        <v>0.006659999999999999</v>
      </c>
      <c r="O13" s="20">
        <f>J18</f>
        <v>0</v>
      </c>
      <c r="P13" s="49">
        <f>J19</f>
        <v>0</v>
      </c>
    </row>
    <row r="14" spans="9:16" ht="13.5" thickTop="1">
      <c r="I14" s="37">
        <f t="shared" si="1"/>
        <v>0.0016100000000000003</v>
      </c>
      <c r="J14" s="20">
        <f t="shared" si="2"/>
        <v>0.009315</v>
      </c>
      <c r="K14" s="20">
        <f aca="true" t="shared" si="3" ref="K14:K19">K4*$F4*$F$4</f>
        <v>0.013225</v>
      </c>
      <c r="L14" s="20">
        <f>K15</f>
        <v>0.00345</v>
      </c>
      <c r="M14" s="20">
        <f>K16</f>
        <v>0</v>
      </c>
      <c r="N14" s="20">
        <f>K17</f>
        <v>0.00957375</v>
      </c>
      <c r="O14" s="20">
        <f>K18</f>
        <v>0</v>
      </c>
      <c r="P14" s="49">
        <f>K19</f>
        <v>0.01035</v>
      </c>
    </row>
    <row r="15" spans="9:16" ht="12.75">
      <c r="I15" s="37">
        <f t="shared" si="1"/>
        <v>0.0003500000000000001</v>
      </c>
      <c r="J15" s="20">
        <f t="shared" si="2"/>
        <v>0.0026999999999999997</v>
      </c>
      <c r="K15" s="20">
        <f t="shared" si="3"/>
        <v>0.00345</v>
      </c>
      <c r="L15" s="20">
        <f>L5*$F5*$F$5</f>
        <v>0.010000000000000002</v>
      </c>
      <c r="M15" s="20">
        <f>L16</f>
        <v>0</v>
      </c>
      <c r="N15" s="20">
        <f>L17</f>
        <v>0</v>
      </c>
      <c r="O15" s="20">
        <f>L18</f>
        <v>0.004200000000000001</v>
      </c>
      <c r="P15" s="49">
        <f>L19</f>
        <v>0</v>
      </c>
    </row>
    <row r="16" spans="7:16" ht="13.5" thickBot="1">
      <c r="G16" s="38"/>
      <c r="I16" s="37">
        <f t="shared" si="1"/>
        <v>0.00126</v>
      </c>
      <c r="J16" s="20">
        <f t="shared" si="2"/>
        <v>0.00081</v>
      </c>
      <c r="K16" s="20">
        <f t="shared" si="3"/>
        <v>0</v>
      </c>
      <c r="L16" s="20">
        <f>L6*$F6*$F$5</f>
        <v>0</v>
      </c>
      <c r="M16" s="20">
        <f>M6*$F6*$F$6</f>
        <v>0.0081</v>
      </c>
      <c r="N16" s="20">
        <f>M17</f>
        <v>0.0041624999999999995</v>
      </c>
      <c r="O16" s="20">
        <f>M18</f>
        <v>0.000945</v>
      </c>
      <c r="P16" s="49">
        <f>M19</f>
        <v>0</v>
      </c>
    </row>
    <row r="17" spans="3:16" ht="14.25" thickBot="1" thickTop="1">
      <c r="C17" s="39" t="s">
        <v>18</v>
      </c>
      <c r="D17" s="40">
        <f>SUM(I22:P29)</f>
        <v>0.03999997137566988</v>
      </c>
      <c r="G17" s="38"/>
      <c r="I17" s="37">
        <f t="shared" si="1"/>
        <v>0</v>
      </c>
      <c r="J17" s="20">
        <f t="shared" si="2"/>
        <v>0.006659999999999999</v>
      </c>
      <c r="K17" s="20">
        <f t="shared" si="3"/>
        <v>0.00957375</v>
      </c>
      <c r="L17" s="20">
        <f>L7*$F7*$F$5</f>
        <v>0</v>
      </c>
      <c r="M17" s="20">
        <f>M7*$F7*$F$6</f>
        <v>0.0041624999999999995</v>
      </c>
      <c r="N17" s="20">
        <f>N7*$F7*$F$7</f>
        <v>0.034225</v>
      </c>
      <c r="O17" s="20">
        <f>N18</f>
        <v>0.0174825</v>
      </c>
      <c r="P17" s="49">
        <f>N19</f>
        <v>0.036075</v>
      </c>
    </row>
    <row r="18" spans="3:16" ht="14.25" thickBot="1" thickTop="1">
      <c r="C18" t="s">
        <v>19</v>
      </c>
      <c r="D18" s="41">
        <f>SQRT(D17)</f>
        <v>0.1999999284391619</v>
      </c>
      <c r="G18" s="38"/>
      <c r="I18" s="37">
        <f t="shared" si="1"/>
        <v>0</v>
      </c>
      <c r="J18" s="20">
        <f t="shared" si="2"/>
        <v>0</v>
      </c>
      <c r="K18" s="20">
        <f t="shared" si="3"/>
        <v>0</v>
      </c>
      <c r="L18" s="20">
        <f>L8*$F8*$F$5</f>
        <v>0.004200000000000001</v>
      </c>
      <c r="M18" s="20">
        <f>M8*$F8*$F$6</f>
        <v>0.000945</v>
      </c>
      <c r="N18" s="20">
        <f>N8*$F8*$F$7</f>
        <v>0.0174825</v>
      </c>
      <c r="O18" s="20">
        <f>O8*$F8*$F$8</f>
        <v>0.04409999999999999</v>
      </c>
      <c r="P18" s="49">
        <f>O19</f>
        <v>0.01575</v>
      </c>
    </row>
    <row r="19" spans="2:16" ht="14.25" thickBot="1" thickTop="1">
      <c r="B19" s="42" t="s">
        <v>20</v>
      </c>
      <c r="C19" s="43" t="s">
        <v>21</v>
      </c>
      <c r="D19" s="44">
        <f>SUM(E2:E9)</f>
        <v>0.07675617476366442</v>
      </c>
      <c r="G19" s="38"/>
      <c r="I19" s="45">
        <f t="shared" si="1"/>
        <v>0</v>
      </c>
      <c r="J19" s="21">
        <f t="shared" si="2"/>
        <v>0</v>
      </c>
      <c r="K19" s="21">
        <f t="shared" si="3"/>
        <v>0.01035</v>
      </c>
      <c r="L19" s="21">
        <f>L9*$F9*$F$5</f>
        <v>0</v>
      </c>
      <c r="M19" s="21">
        <f>M9*$F9*$F$6</f>
        <v>0</v>
      </c>
      <c r="N19" s="21">
        <f>N9*$F9*$F$7</f>
        <v>0.036075</v>
      </c>
      <c r="O19" s="21">
        <f>O9*$F9*$F$8</f>
        <v>0.01575</v>
      </c>
      <c r="P19" s="50">
        <f>P9*$F9*$F$9</f>
        <v>0.09</v>
      </c>
    </row>
    <row r="20" spans="4:7" ht="13.5" thickTop="1">
      <c r="D20" s="46"/>
      <c r="G20" s="38"/>
    </row>
    <row r="21" spans="7:9" ht="13.5" thickBot="1">
      <c r="G21" s="38"/>
      <c r="I21" s="30" t="s">
        <v>22</v>
      </c>
    </row>
    <row r="22" spans="7:16" ht="13.5" thickTop="1">
      <c r="G22" s="38"/>
      <c r="I22" s="47">
        <f aca="true" t="shared" si="4" ref="I22:I29">I12*$C2*$C$2</f>
        <v>0</v>
      </c>
      <c r="J22" s="12">
        <f>I23</f>
        <v>0</v>
      </c>
      <c r="K22" s="12">
        <f>I24</f>
        <v>0</v>
      </c>
      <c r="L22" s="12">
        <f>I25</f>
        <v>0</v>
      </c>
      <c r="M22" s="12">
        <f>I26</f>
        <v>0</v>
      </c>
      <c r="N22" s="12">
        <f>I27</f>
        <v>0</v>
      </c>
      <c r="O22" s="12">
        <f>I28</f>
        <v>0</v>
      </c>
      <c r="P22" s="48">
        <f>I29</f>
        <v>0</v>
      </c>
    </row>
    <row r="23" spans="7:16" ht="12.75">
      <c r="G23" s="38"/>
      <c r="I23" s="37">
        <f t="shared" si="4"/>
        <v>0</v>
      </c>
      <c r="J23" s="20">
        <f aca="true" t="shared" si="5" ref="J23:J29">J13*$C3*$C$3</f>
        <v>0</v>
      </c>
      <c r="K23" s="20">
        <f>J24</f>
        <v>0</v>
      </c>
      <c r="L23" s="20">
        <f>J25</f>
        <v>0</v>
      </c>
      <c r="M23" s="20">
        <f>J26</f>
        <v>0</v>
      </c>
      <c r="N23" s="20">
        <f>J27</f>
        <v>0</v>
      </c>
      <c r="O23" s="20">
        <f>J28</f>
        <v>0</v>
      </c>
      <c r="P23" s="49">
        <f>J29</f>
        <v>0</v>
      </c>
    </row>
    <row r="24" spans="9:16" ht="12.75">
      <c r="I24" s="37">
        <f t="shared" si="4"/>
        <v>0</v>
      </c>
      <c r="J24" s="20">
        <f t="shared" si="5"/>
        <v>0</v>
      </c>
      <c r="K24" s="20">
        <f aca="true" t="shared" si="6" ref="K24:K29">K14*$C4*$C$4</f>
        <v>0</v>
      </c>
      <c r="L24" s="20">
        <f>K25</f>
        <v>0</v>
      </c>
      <c r="M24" s="20">
        <f>K26</f>
        <v>0</v>
      </c>
      <c r="N24" s="20">
        <f>K27</f>
        <v>0</v>
      </c>
      <c r="O24" s="20">
        <f>K28</f>
        <v>0</v>
      </c>
      <c r="P24" s="49">
        <f>K29</f>
        <v>0</v>
      </c>
    </row>
    <row r="25" spans="9:16" ht="12.75">
      <c r="I25" s="37">
        <f t="shared" si="4"/>
        <v>0</v>
      </c>
      <c r="J25" s="20">
        <f t="shared" si="5"/>
        <v>0</v>
      </c>
      <c r="K25" s="20">
        <f t="shared" si="6"/>
        <v>0</v>
      </c>
      <c r="L25" s="20">
        <f>L15*$C5*$C$5</f>
        <v>0</v>
      </c>
      <c r="M25" s="20">
        <f>L26</f>
        <v>0</v>
      </c>
      <c r="N25" s="20">
        <f>L27</f>
        <v>0</v>
      </c>
      <c r="O25" s="20">
        <f>L28</f>
        <v>0</v>
      </c>
      <c r="P25" s="49">
        <f>L29</f>
        <v>0</v>
      </c>
    </row>
    <row r="26" spans="9:16" ht="12.75">
      <c r="I26" s="37">
        <f t="shared" si="4"/>
        <v>0</v>
      </c>
      <c r="J26" s="20">
        <f t="shared" si="5"/>
        <v>0</v>
      </c>
      <c r="K26" s="20">
        <f t="shared" si="6"/>
        <v>0</v>
      </c>
      <c r="L26" s="20">
        <f>L16*$C6*$C$5</f>
        <v>0</v>
      </c>
      <c r="M26" s="20">
        <f>M16*$C6*$C$6</f>
        <v>0</v>
      </c>
      <c r="N26" s="20">
        <f>M27</f>
        <v>0</v>
      </c>
      <c r="O26" s="20">
        <f>M28</f>
        <v>0</v>
      </c>
      <c r="P26" s="49">
        <f>M29</f>
        <v>0</v>
      </c>
    </row>
    <row r="27" spans="9:16" ht="12.75">
      <c r="I27" s="37">
        <f t="shared" si="4"/>
        <v>0</v>
      </c>
      <c r="J27" s="20">
        <f t="shared" si="5"/>
        <v>0</v>
      </c>
      <c r="K27" s="20">
        <f t="shared" si="6"/>
        <v>0</v>
      </c>
      <c r="L27" s="20">
        <f>L17*$C7*$C$5</f>
        <v>0</v>
      </c>
      <c r="M27" s="20">
        <f>M17*$C7*$C$6</f>
        <v>0</v>
      </c>
      <c r="N27" s="20">
        <f>N17*$C7*$C$7</f>
        <v>0.0013690000000000002</v>
      </c>
      <c r="O27" s="20">
        <f>N28</f>
        <v>0.0011555168673559194</v>
      </c>
      <c r="P27" s="49">
        <f>N29</f>
        <v>0.0033876001149798496</v>
      </c>
    </row>
    <row r="28" spans="9:16" ht="12.75">
      <c r="I28" s="37">
        <f t="shared" si="4"/>
        <v>0</v>
      </c>
      <c r="J28" s="20">
        <f t="shared" si="5"/>
        <v>0</v>
      </c>
      <c r="K28" s="20">
        <f t="shared" si="6"/>
        <v>0</v>
      </c>
      <c r="L28" s="20">
        <f>L18*$C8*$C$5</f>
        <v>0</v>
      </c>
      <c r="M28" s="20">
        <f>M18*$C8*$C$6</f>
        <v>0</v>
      </c>
      <c r="N28" s="20">
        <f>N18*$C8*$C$7</f>
        <v>0.0011555168673559194</v>
      </c>
      <c r="O28" s="20">
        <f>O18*$C8*$C$8</f>
        <v>0.004816417248758802</v>
      </c>
      <c r="P28" s="49">
        <f>O29</f>
        <v>0.00244387572981468</v>
      </c>
    </row>
    <row r="29" spans="9:16" ht="13.5" thickBot="1">
      <c r="I29" s="45">
        <f t="shared" si="4"/>
        <v>0</v>
      </c>
      <c r="J29" s="21">
        <f t="shared" si="5"/>
        <v>0</v>
      </c>
      <c r="K29" s="21">
        <f t="shared" si="6"/>
        <v>0</v>
      </c>
      <c r="L29" s="21">
        <f>L19*$C9*$C$5</f>
        <v>0</v>
      </c>
      <c r="M29" s="21">
        <f>M19*$C9*$C$6</f>
        <v>0</v>
      </c>
      <c r="N29" s="21">
        <f>N19*$C9*$C$7</f>
        <v>0.0033876001149798496</v>
      </c>
      <c r="O29" s="21">
        <f>O19*$C9*$C$8</f>
        <v>0.00244387572981468</v>
      </c>
      <c r="P29" s="50">
        <f>P19*$C9*$C$9</f>
        <v>0.019840568702610185</v>
      </c>
    </row>
    <row r="30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Stockholm School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Simonov</dc:creator>
  <cp:keywords/>
  <dc:description/>
  <cp:lastModifiedBy>Andrei Simonov</cp:lastModifiedBy>
  <dcterms:created xsi:type="dcterms:W3CDTF">2001-01-19T15:28:58Z</dcterms:created>
  <dcterms:modified xsi:type="dcterms:W3CDTF">2002-01-11T12:11:38Z</dcterms:modified>
  <cp:category/>
  <cp:version/>
  <cp:contentType/>
  <cp:contentStatus/>
</cp:coreProperties>
</file>